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nnecttraining-my.sharepoint.com/personal/kelly_spencer_kinnecttraining_com_au/Documents/Quality Assurance Templates/Non Biological Controls/"/>
    </mc:Choice>
  </mc:AlternateContent>
  <xr:revisionPtr revIDLastSave="488" documentId="8_{7184A52A-3870-44CD-8FE0-7F38589D83A1}" xr6:coauthVersionLast="47" xr6:coauthVersionMax="47" xr10:uidLastSave="{19A7C497-1F17-4FEE-BB4E-E9B6C008EBBA}"/>
  <bookViews>
    <workbookView xWindow="-110" yWindow="-110" windowWidth="25180" windowHeight="16140" activeTab="3" xr2:uid="{1BD01297-37BC-4682-8286-DD9AFCDDAD06}"/>
  </bookViews>
  <sheets>
    <sheet name="Stadiometer QA" sheetId="3" r:id="rId1"/>
    <sheet name="Equipment Maintenance Log" sheetId="7" r:id="rId2"/>
    <sheet name="Log BTPS ON" sheetId="6" r:id="rId3"/>
    <sheet name="Log BTPS off" sheetId="1" r:id="rId4"/>
    <sheet name="BTPS Correction Table" sheetId="5" r:id="rId5"/>
    <sheet name="Lookup Technician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L12" i="6" s="1"/>
  <c r="F13" i="6"/>
  <c r="L13" i="6" s="1"/>
  <c r="F14" i="6"/>
  <c r="H14" i="6" s="1"/>
  <c r="F15" i="6"/>
  <c r="L15" i="6" s="1"/>
  <c r="F16" i="6"/>
  <c r="J16" i="6" s="1"/>
  <c r="F17" i="6"/>
  <c r="J17" i="6" s="1"/>
  <c r="F4" i="6"/>
  <c r="H4" i="6" s="1"/>
  <c r="F5" i="6"/>
  <c r="H5" i="6" s="1"/>
  <c r="F6" i="6"/>
  <c r="H6" i="6" s="1"/>
  <c r="F7" i="6"/>
  <c r="H7" i="6" s="1"/>
  <c r="F8" i="6"/>
  <c r="J8" i="6" s="1"/>
  <c r="F9" i="6"/>
  <c r="H9" i="6" s="1"/>
  <c r="F10" i="6"/>
  <c r="H10" i="6" s="1"/>
  <c r="F11" i="6"/>
  <c r="L11" i="6" s="1"/>
  <c r="L6" i="6" l="1"/>
  <c r="J10" i="6"/>
  <c r="J9" i="6"/>
  <c r="L9" i="6"/>
  <c r="H16" i="6"/>
  <c r="J15" i="6"/>
  <c r="H15" i="6"/>
  <c r="L10" i="6"/>
  <c r="J11" i="6"/>
  <c r="J7" i="6"/>
  <c r="H13" i="6"/>
  <c r="J14" i="6"/>
  <c r="J6" i="6"/>
  <c r="H12" i="6"/>
  <c r="J13" i="6"/>
  <c r="L16" i="6"/>
  <c r="L8" i="6"/>
  <c r="H11" i="6"/>
  <c r="J12" i="6"/>
  <c r="L7" i="6"/>
  <c r="L14" i="6"/>
  <c r="H8" i="6"/>
  <c r="L5" i="6"/>
  <c r="J5" i="6"/>
  <c r="L4" i="6"/>
  <c r="J4" i="6"/>
  <c r="H17" i="6"/>
  <c r="L17" i="6"/>
</calcChain>
</file>

<file path=xl/sharedStrings.xml><?xml version="1.0" encoding="utf-8"?>
<sst xmlns="http://schemas.openxmlformats.org/spreadsheetml/2006/main" count="84" uniqueCount="56">
  <si>
    <t>Date</t>
  </si>
  <si>
    <t>Time</t>
  </si>
  <si>
    <t>Technician</t>
  </si>
  <si>
    <t>Comments</t>
  </si>
  <si>
    <t>Please remember that The ATPS box must be selected to turn off the BTPS correction factor when the syringe is being used in patient mode.</t>
  </si>
  <si>
    <t>Select Technician</t>
  </si>
  <si>
    <t>Technician 1</t>
  </si>
  <si>
    <t>Technician 2</t>
  </si>
  <si>
    <t>Technician 3</t>
  </si>
  <si>
    <t>Technician 4</t>
  </si>
  <si>
    <t>FVC Low Flow 
Check (PEF&lt;2L/s)</t>
  </si>
  <si>
    <t>FIVC Low Flow 
Check (PEF&lt;2L/s)</t>
  </si>
  <si>
    <t>FVC Medium Flow 
Check (PEF&lt;4-6L/s)</t>
  </si>
  <si>
    <t>FiVC Medium Flow
 Check (PEF between 4-6L/s)</t>
  </si>
  <si>
    <t>FIVC High Flow
 Check(PEF&gt;8l/s)2</t>
  </si>
  <si>
    <t>FVC High Flow 
Check(PEF&gt;8l/s)</t>
  </si>
  <si>
    <t>SPIROMETRY QA LOG NON 
BIOLOGICAL CONTROL</t>
  </si>
  <si>
    <t>STADIOMETER QUALITY CONTROL</t>
  </si>
  <si>
    <t>Range</t>
  </si>
  <si>
    <t>79.9 - 80.1</t>
  </si>
  <si>
    <t>Tester</t>
  </si>
  <si>
    <r>
      <t xml:space="preserve">80 </t>
    </r>
    <r>
      <rPr>
        <sz val="11"/>
        <color rgb="FFFF0000"/>
        <rFont val="Aptos Narrow"/>
        <family val="2"/>
      </rPr>
      <t>±</t>
    </r>
    <r>
      <rPr>
        <sz val="11"/>
        <color rgb="FFFF0000"/>
        <rFont val="Aptos Narrow"/>
        <family val="2"/>
        <scheme val="minor"/>
      </rPr>
      <t xml:space="preserve"> 0.05cm</t>
    </r>
  </si>
  <si>
    <t>Temp</t>
  </si>
  <si>
    <t>Equipment Maintenance Log</t>
  </si>
  <si>
    <t>It is important that each spiromter in the practice is maintained according to the manufacturers instruction. Spirometry equipment requires calibration,maintenance, error reporting, software updates quaterly and maintenance when it is due</t>
  </si>
  <si>
    <t>For video on quality assurance and how to perform a syringe slow leak test click on link</t>
  </si>
  <si>
    <t>Link to RSHQ QA video</t>
  </si>
  <si>
    <t>Please enter initials and date</t>
  </si>
  <si>
    <t>Spirometer Make:</t>
  </si>
  <si>
    <t>Model Number:</t>
  </si>
  <si>
    <t>Maintenance Service Calibration Due:</t>
  </si>
  <si>
    <t>Calibraton syringe annual service</t>
  </si>
  <si>
    <t>Syringe leak test</t>
  </si>
  <si>
    <t>Syringe slow leak test</t>
  </si>
  <si>
    <t>Electrical cable checks completed  (TO BE COMEPLTED MONTHLY)</t>
  </si>
  <si>
    <t>Check complete on equipment. Check housing, sensors etc for cracks or damage. (TO BE COMPLETED WEEKLY)</t>
  </si>
  <si>
    <t>Software updates (should be upchecked quaterley)</t>
  </si>
  <si>
    <t>Completed by  on date</t>
  </si>
  <si>
    <t>Completed by on date</t>
  </si>
  <si>
    <t>Q1</t>
  </si>
  <si>
    <t>Q2</t>
  </si>
  <si>
    <t>Q3</t>
  </si>
  <si>
    <t>Q4</t>
  </si>
  <si>
    <t>Notes/Error Details (software version can be entered here)</t>
  </si>
  <si>
    <t>Value</t>
  </si>
  <si>
    <t>Correction Factor</t>
  </si>
  <si>
    <t>Corrected Value</t>
  </si>
  <si>
    <t>Temperature</t>
  </si>
  <si>
    <t>FIVC Low Flow corrected</t>
  </si>
  <si>
    <t>Automatically calculates corrected value  should be between 2.91 and 3.09</t>
  </si>
  <si>
    <t>This sheet should be used for spirometers were BTPS cannot be turned off when performing non-biological controls</t>
  </si>
  <si>
    <t>FIVC Medium Flow Corrected</t>
  </si>
  <si>
    <t>FIVC High Flow
 Corrected</t>
  </si>
  <si>
    <t>FIVC High Flow
 Check(PEF&gt;8l/s)</t>
  </si>
  <si>
    <t>STADIOMETER SHOULD BE CHECKED ANNUALLY USING A VALIDATED  MEASURING ROD</t>
  </si>
  <si>
    <t>Your syringe is required to be calibrated annually to ensure that it is working accurately. You can organise this by contacting Bird Healthcare on 1300365561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</si>
</sst>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8"/>
      <name val="Arial"/>
      <family val="2"/>
    </font>
    <font>
      <sz val="28"/>
      <color theme="1"/>
      <name val="Aptos Narrow"/>
      <family val="2"/>
      <scheme val="minor"/>
    </font>
    <font>
      <b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A09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7" fillId="3" borderId="0" xfId="0" applyFont="1" applyFill="1"/>
    <xf numFmtId="0" fontId="7" fillId="3" borderId="6" xfId="0" applyFont="1" applyFill="1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5" fillId="0" borderId="0" xfId="0" applyFont="1"/>
    <xf numFmtId="0" fontId="6" fillId="0" borderId="2" xfId="0" applyFont="1" applyBorder="1"/>
    <xf numFmtId="0" fontId="9" fillId="3" borderId="5" xfId="0" applyFont="1" applyFill="1" applyBorder="1"/>
    <xf numFmtId="0" fontId="6" fillId="0" borderId="7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0" xfId="2"/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vertical="center" wrapText="1"/>
    </xf>
    <xf numFmtId="0" fontId="0" fillId="7" borderId="16" xfId="0" applyFill="1" applyBorder="1"/>
    <xf numFmtId="0" fontId="0" fillId="7" borderId="15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0" fontId="0" fillId="3" borderId="20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0" xfId="1" applyFont="1" applyBorder="1" applyAlignment="1" applyProtection="1">
      <alignment horizontal="center" vertical="center" wrapText="1"/>
      <protection locked="0"/>
    </xf>
    <xf numFmtId="0" fontId="3" fillId="2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te" xfId="1" builtinId="10"/>
  </cellStyles>
  <dxfs count="3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[$-F400]h:mm:ss\ AM/PM"/>
    </dxf>
    <dxf>
      <numFmt numFmtId="19" formatCode="d/mm/yyyy"/>
    </dxf>
    <dxf>
      <alignment horizontal="center" vertical="center" textRotation="0" wrapText="1" indent="0" justifyLastLine="0" shrinkToFit="0" readingOrder="0"/>
    </dxf>
    <dxf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numFmt numFmtId="165" formatCode="0.000"/>
      <protection locked="1" hidden="0"/>
    </dxf>
    <dxf>
      <numFmt numFmtId="1" formatCode="0"/>
      <protection locked="0" hidden="0"/>
    </dxf>
    <dxf>
      <numFmt numFmtId="2" formatCode="0.00"/>
      <protection locked="0" hidden="0"/>
    </dxf>
    <dxf>
      <protection locked="0" hidden="0"/>
    </dxf>
    <dxf>
      <numFmt numFmtId="164" formatCode="[$-F400]h:mm:ss\ AM/PM"/>
      <protection locked="0" hidden="0"/>
    </dxf>
    <dxf>
      <numFmt numFmtId="19" formatCode="d/mm/yyyy"/>
      <protection locked="0" hidden="0"/>
    </dxf>
    <dxf>
      <protection locked="0" hidden="0"/>
    </dxf>
    <dxf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19050</xdr:rowOff>
    </xdr:from>
    <xdr:to>
      <xdr:col>1</xdr:col>
      <xdr:colOff>330200</xdr:colOff>
      <xdr:row>0</xdr:row>
      <xdr:rowOff>815190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8FC39E8-61C9-4BE4-B621-AB399274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19050"/>
          <a:ext cx="1663700" cy="79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0</xdr:row>
      <xdr:rowOff>838200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CE33D-676D-47FA-A65D-46C192F5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</xdr:colOff>
      <xdr:row>0</xdr:row>
      <xdr:rowOff>838200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377ADB-0A9A-D506-2E79-C02AD228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3A2C7E-EC8D-4226-B045-3ACCA3FC9D0B}" name="Table26" displayName="Table26" ref="A3:M17" totalsRowShown="0" headerRowDxfId="29" dataDxfId="28">
  <autoFilter ref="A3:M17" xr:uid="{8ACF5929-AD72-4678-B964-551894ED95FF}"/>
  <tableColumns count="13">
    <tableColumn id="1" xr3:uid="{1372C7A3-D8C1-406A-85A1-59412EF51D2A}" name="Date" dataDxfId="27"/>
    <tableColumn id="2" xr3:uid="{11951AA4-E29F-4BD5-8849-EE84DFD76788}" name="Time" dataDxfId="26"/>
    <tableColumn id="3" xr3:uid="{D7363B78-45C0-4728-B33C-C5F53772ECA2}" name="Technician" dataDxfId="25"/>
    <tableColumn id="4" xr3:uid="{F4886AAF-1E55-4CF7-B8E1-BB0E648E7392}" name="FVC Low Flow _x000a_Check (PEF&lt;2L/s)" dataDxfId="24"/>
    <tableColumn id="11" xr3:uid="{9190FDF6-8AB6-472F-91CB-8804344F3C47}" name="Temperature" dataDxfId="23"/>
    <tableColumn id="14" xr3:uid="{FB7DFE29-FD7C-4C83-883D-F79ADDC4B29F}" name="Correction Factor" dataDxfId="22">
      <calculatedColumnFormula>VLOOKUP(E4,'BTPS Correction Table'!$A$2:$C$12,3,FALSE)</calculatedColumnFormula>
    </tableColumn>
    <tableColumn id="8" xr3:uid="{6C8914F7-2C8E-476D-8587-571B157BA881}" name="FIVC Low Flow _x000a_Check (PEF&lt;2L/s)" dataDxfId="21"/>
    <tableColumn id="13" xr3:uid="{AC17BC43-B8DD-41AA-A323-C852DFFB0513}" name="FIVC Low Flow corrected" dataDxfId="20">
      <calculatedColumnFormula>Table26[[#This Row],[FIVC Low Flow 
Check (PEF&lt;2L/s)]]/Table26[[#This Row],[Correction Factor]]</calculatedColumnFormula>
    </tableColumn>
    <tableColumn id="5" xr3:uid="{0D1E48D1-B203-4CB3-8031-5BD7D01BCEB3}" name="FiVC Medium Flow_x000a_ Check (PEF between 4-6L/s)" dataDxfId="19"/>
    <tableColumn id="15" xr3:uid="{11302E19-5F3E-4E16-907C-AEDD5BC34295}" name="FIVC Medium Flow Corrected" dataDxfId="18">
      <calculatedColumnFormula>Table26[[#This Row],[FiVC Medium Flow
 Check (PEF between 4-6L/s)]]/Table26[[#This Row],[Correction Factor]]</calculatedColumnFormula>
    </tableColumn>
    <tableColumn id="6" xr3:uid="{7C08C96D-6DBF-485E-94FA-9D3F46521A5B}" name="FIVC High Flow_x000a_ Check(PEF&gt;8l/s)" dataDxfId="17"/>
    <tableColumn id="16" xr3:uid="{88F16F5C-73D0-4CFD-BB00-56A138138E96}" name="FIVC High Flow_x000a_ Corrected" dataDxfId="16">
      <calculatedColumnFormula>Table26[[#This Row],[FIVC High Flow
 Check(PEF&gt;8l/s)]]/Table26[[#This Row],[Correction Factor]]</calculatedColumnFormula>
    </tableColumn>
    <tableColumn id="7" xr3:uid="{F54D5D57-166E-44A1-9D80-FA79F33A4C16}" name="Comments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CF5929-AD72-4678-B964-551894ED95FF}" name="Table2" displayName="Table2" ref="A3:J17" totalsRowShown="0" headerRowDxfId="14">
  <autoFilter ref="A3:J17" xr:uid="{8ACF5929-AD72-4678-B964-551894ED95FF}"/>
  <tableColumns count="10">
    <tableColumn id="1" xr3:uid="{8740359B-4153-4F36-94A2-A6A9B4F9A096}" name="Date" dataDxfId="13"/>
    <tableColumn id="2" xr3:uid="{248B89E4-0E22-4DBE-B039-0D1BF71E9572}" name="Time" dataDxfId="12"/>
    <tableColumn id="3" xr3:uid="{638C1654-022C-4B0C-9C06-52D2DC7B6984}" name="Technician"/>
    <tableColumn id="4" xr3:uid="{4EA49CAF-6AEB-4CE3-B21F-FBB975C4FF8E}" name="FVC Low Flow _x000a_Check (PEF&lt;2L/s)" dataDxfId="11"/>
    <tableColumn id="8" xr3:uid="{5DD823C8-57E5-406A-8EC8-03CF2A7AC618}" name="FIVC Low Flow _x000a_Check (PEF&lt;2L/s)" dataDxfId="10"/>
    <tableColumn id="9" xr3:uid="{BDF78256-3660-4CF2-B54D-B6E2E3A44255}" name="FVC Medium Flow _x000a_Check (PEF&lt;4-6L/s)" dataDxfId="9"/>
    <tableColumn id="5" xr3:uid="{FB2465A2-CB38-4CB1-9D37-B2595A17757C}" name="FiVC Medium Flow_x000a_ Check (PEF between 4-6L/s)" dataDxfId="8"/>
    <tableColumn id="10" xr3:uid="{4D7700E2-3616-4B18-AB0D-A5937DE7F3BC}" name="FVC High Flow _x000a_Check(PEF&gt;8l/s)" dataDxfId="7"/>
    <tableColumn id="6" xr3:uid="{ED4D8EF1-41D4-4DDA-A13F-982A821D4F6D}" name="FIVC High Flow_x000a_ Check(PEF&gt;8l/s)2" dataDxfId="6"/>
    <tableColumn id="7" xr3:uid="{4AC4CD04-DD59-4390-8D2B-B16EDD801811}" name="Commen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27500-ECF5-448C-9C00-8504C73DEAA1}" name="Table1" displayName="Table1" ref="A1:D12" totalsRowShown="0">
  <autoFilter ref="A1:D12" xr:uid="{F5927500-ECF5-448C-9C00-8504C73DEAA1}"/>
  <tableColumns count="4">
    <tableColumn id="1" xr3:uid="{25C22AB8-AC81-4FC5-938C-A5E8A851B925}" name="Temp"/>
    <tableColumn id="2" xr3:uid="{44090179-AADB-4FC7-8C67-9E13FBFA42A6}" name="Value"/>
    <tableColumn id="3" xr3:uid="{0CD3B0E8-C693-4042-89F3-7F6963F1E93C}" name="Correction Factor"/>
    <tableColumn id="4" xr3:uid="{EE9B6FDD-31D8-474B-B671-1EBF9015CCA7}" name="Corrected Valu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8FAE8B-6D5E-47D1-8AC2-D456E9A3B5AE}" name="Table3" displayName="Table3" ref="A1:A10" totalsRowShown="0">
  <autoFilter ref="A1:A10" xr:uid="{9B8FAE8B-6D5E-47D1-8AC2-D456E9A3B5AE}"/>
  <tableColumns count="1">
    <tableColumn id="2" xr3:uid="{02E0C00B-18FC-4684-9B3E-CBCA1166728E}" name="Select Technicia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youtube.com/watch?v=ZbpFqzjMUi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674A-3551-4313-9AEB-BE8A678DBC6C}">
  <dimension ref="A1:I6"/>
  <sheetViews>
    <sheetView workbookViewId="0">
      <selection activeCell="B5" sqref="B5"/>
    </sheetView>
  </sheetViews>
  <sheetFormatPr defaultRowHeight="14.5" x14ac:dyDescent="0.35"/>
  <cols>
    <col min="2" max="2" width="17" customWidth="1"/>
    <col min="4" max="4" width="20.08984375" customWidth="1"/>
  </cols>
  <sheetData>
    <row r="1" spans="1:9" s="12" customFormat="1" ht="23.5" x14ac:dyDescent="0.55000000000000004">
      <c r="A1" s="12" t="s">
        <v>17</v>
      </c>
      <c r="E1" s="12" t="s">
        <v>54</v>
      </c>
    </row>
    <row r="2" spans="1:9" x14ac:dyDescent="0.35">
      <c r="A2" s="13" t="s">
        <v>18</v>
      </c>
      <c r="B2" s="13" t="s">
        <v>21</v>
      </c>
    </row>
    <row r="3" spans="1:9" ht="15" thickBot="1" x14ac:dyDescent="0.4">
      <c r="A3" s="13"/>
      <c r="B3" s="13" t="s">
        <v>19</v>
      </c>
    </row>
    <row r="4" spans="1:9" x14ac:dyDescent="0.35">
      <c r="A4" s="14" t="s">
        <v>0</v>
      </c>
      <c r="B4" s="6"/>
      <c r="C4" s="6"/>
      <c r="D4" s="6"/>
      <c r="E4" s="6"/>
      <c r="F4" s="6"/>
      <c r="G4" s="6"/>
      <c r="H4" s="6"/>
      <c r="I4" s="7"/>
    </row>
    <row r="5" spans="1:9" x14ac:dyDescent="0.35">
      <c r="A5" s="15" t="s">
        <v>18</v>
      </c>
      <c r="B5" s="8"/>
      <c r="C5" s="8"/>
      <c r="D5" s="8"/>
      <c r="E5" s="8"/>
      <c r="F5" s="8"/>
      <c r="G5" s="8"/>
      <c r="H5" s="8"/>
      <c r="I5" s="9"/>
    </row>
    <row r="6" spans="1:9" ht="15" thickBot="1" x14ac:dyDescent="0.4">
      <c r="A6" s="16" t="s">
        <v>20</v>
      </c>
      <c r="B6" s="10"/>
      <c r="C6" s="10"/>
      <c r="D6" s="10"/>
      <c r="E6" s="10"/>
      <c r="F6" s="10"/>
      <c r="G6" s="10"/>
      <c r="H6" s="10"/>
      <c r="I6" s="11"/>
    </row>
  </sheetData>
  <conditionalFormatting sqref="B5:I5">
    <cfRule type="cellIs" dxfId="5" priority="1" operator="lessThan">
      <formula>79.9</formula>
    </cfRule>
    <cfRule type="cellIs" dxfId="4" priority="2" operator="greaterThan">
      <formula>80.1</formula>
    </cfRule>
    <cfRule type="cellIs" dxfId="3" priority="3" operator="between">
      <formula>79.9</formula>
      <formula>80.1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0919-E47D-4AC6-B53F-A645D99BC98F}">
  <dimension ref="A1:G22"/>
  <sheetViews>
    <sheetView workbookViewId="0">
      <selection activeCell="D24" sqref="D24"/>
    </sheetView>
  </sheetViews>
  <sheetFormatPr defaultRowHeight="14.5" x14ac:dyDescent="0.35"/>
  <cols>
    <col min="1" max="1" width="19.7265625" customWidth="1"/>
    <col min="2" max="2" width="16.81640625" customWidth="1"/>
    <col min="3" max="3" width="60.81640625" customWidth="1"/>
    <col min="4" max="4" width="49.6328125" customWidth="1"/>
    <col min="5" max="5" width="38.54296875" customWidth="1"/>
    <col min="6" max="6" width="15.453125" customWidth="1"/>
    <col min="7" max="7" width="16.7265625" customWidth="1"/>
  </cols>
  <sheetData>
    <row r="1" spans="1:7" ht="90.5" customHeight="1" thickBot="1" x14ac:dyDescent="0.9">
      <c r="A1" s="17" t="s">
        <v>23</v>
      </c>
      <c r="B1" s="18"/>
      <c r="D1" s="19" t="s">
        <v>24</v>
      </c>
      <c r="E1" s="20" t="s">
        <v>25</v>
      </c>
      <c r="F1" s="21" t="s">
        <v>26</v>
      </c>
    </row>
    <row r="2" spans="1:7" ht="65.5" thickBot="1" x14ac:dyDescent="0.4">
      <c r="A2" s="22" t="s">
        <v>27</v>
      </c>
      <c r="B2" s="22" t="s">
        <v>28</v>
      </c>
      <c r="C2" s="22" t="s">
        <v>29</v>
      </c>
      <c r="D2" s="23" t="s">
        <v>30</v>
      </c>
      <c r="E2" s="28" t="s">
        <v>31</v>
      </c>
      <c r="F2" s="29" t="s">
        <v>32</v>
      </c>
      <c r="G2" s="30" t="s">
        <v>33</v>
      </c>
    </row>
    <row r="3" spans="1:7" ht="91.5" thickBot="1" x14ac:dyDescent="0.4">
      <c r="A3" s="24" t="s">
        <v>34</v>
      </c>
      <c r="B3" s="24" t="s">
        <v>35</v>
      </c>
      <c r="C3" s="24" t="s">
        <v>36</v>
      </c>
      <c r="D3" s="24" t="s">
        <v>43</v>
      </c>
      <c r="E3" s="31" t="s">
        <v>37</v>
      </c>
      <c r="F3" s="32" t="s">
        <v>38</v>
      </c>
      <c r="G3" s="33" t="s">
        <v>38</v>
      </c>
    </row>
    <row r="4" spans="1:7" ht="15" thickBot="1" x14ac:dyDescent="0.4">
      <c r="A4" s="25"/>
      <c r="B4" s="25"/>
      <c r="C4" s="26" t="s">
        <v>39</v>
      </c>
      <c r="D4" s="25"/>
      <c r="E4" s="34"/>
      <c r="F4" s="35"/>
      <c r="G4" s="36"/>
    </row>
    <row r="5" spans="1:7" ht="15" thickBot="1" x14ac:dyDescent="0.4">
      <c r="A5" s="25"/>
      <c r="B5" s="25"/>
      <c r="C5" s="26" t="s">
        <v>40</v>
      </c>
      <c r="D5" s="25"/>
      <c r="E5" s="34"/>
      <c r="F5" s="37"/>
      <c r="G5" s="36"/>
    </row>
    <row r="6" spans="1:7" ht="15" thickBot="1" x14ac:dyDescent="0.4">
      <c r="A6" s="25"/>
      <c r="B6" s="25"/>
      <c r="C6" s="26" t="s">
        <v>41</v>
      </c>
      <c r="D6" s="25"/>
      <c r="E6" s="34"/>
      <c r="F6" s="37"/>
      <c r="G6" s="36"/>
    </row>
    <row r="7" spans="1:7" ht="15" thickBot="1" x14ac:dyDescent="0.4">
      <c r="A7" s="25"/>
      <c r="B7" s="25"/>
      <c r="C7" s="26" t="s">
        <v>42</v>
      </c>
      <c r="D7" s="25"/>
      <c r="E7" s="34"/>
      <c r="F7" s="37"/>
      <c r="G7" s="36"/>
    </row>
    <row r="8" spans="1:7" ht="15" thickBot="1" x14ac:dyDescent="0.4">
      <c r="A8" s="25"/>
      <c r="B8" s="25"/>
      <c r="C8" s="27" t="s">
        <v>39</v>
      </c>
      <c r="D8" s="25"/>
      <c r="E8" s="34"/>
      <c r="F8" s="37"/>
      <c r="G8" s="36"/>
    </row>
    <row r="9" spans="1:7" ht="15" thickBot="1" x14ac:dyDescent="0.4">
      <c r="A9" s="25"/>
      <c r="B9" s="25"/>
      <c r="C9" s="27" t="s">
        <v>40</v>
      </c>
      <c r="D9" s="25"/>
      <c r="E9" s="34"/>
      <c r="F9" s="37"/>
      <c r="G9" s="36"/>
    </row>
    <row r="10" spans="1:7" ht="15" thickBot="1" x14ac:dyDescent="0.4">
      <c r="A10" s="25"/>
      <c r="B10" s="25"/>
      <c r="C10" s="27" t="s">
        <v>41</v>
      </c>
      <c r="D10" s="25"/>
      <c r="E10" s="34"/>
      <c r="F10" s="37"/>
      <c r="G10" s="36"/>
    </row>
    <row r="11" spans="1:7" ht="15" thickBot="1" x14ac:dyDescent="0.4">
      <c r="A11" s="25"/>
      <c r="B11" s="25"/>
      <c r="C11" s="27" t="s">
        <v>42</v>
      </c>
      <c r="D11" s="25"/>
      <c r="E11" s="34"/>
      <c r="F11" s="37"/>
      <c r="G11" s="36"/>
    </row>
    <row r="12" spans="1:7" ht="15" thickBot="1" x14ac:dyDescent="0.4">
      <c r="A12" s="25"/>
      <c r="B12" s="25"/>
      <c r="C12" s="26" t="s">
        <v>39</v>
      </c>
      <c r="D12" s="25"/>
      <c r="E12" s="34"/>
      <c r="F12" s="37"/>
      <c r="G12" s="36"/>
    </row>
    <row r="13" spans="1:7" ht="15" thickBot="1" x14ac:dyDescent="0.4">
      <c r="A13" s="25"/>
      <c r="B13" s="25"/>
      <c r="C13" s="26" t="s">
        <v>40</v>
      </c>
      <c r="D13" s="25"/>
      <c r="E13" s="34"/>
      <c r="F13" s="37"/>
      <c r="G13" s="36"/>
    </row>
    <row r="14" spans="1:7" ht="15" thickBot="1" x14ac:dyDescent="0.4">
      <c r="A14" s="25"/>
      <c r="B14" s="25"/>
      <c r="C14" s="26" t="s">
        <v>41</v>
      </c>
      <c r="D14" s="25"/>
      <c r="E14" s="34"/>
      <c r="F14" s="37"/>
      <c r="G14" s="36"/>
    </row>
    <row r="15" spans="1:7" ht="15" thickBot="1" x14ac:dyDescent="0.4">
      <c r="A15" s="25"/>
      <c r="B15" s="25"/>
      <c r="C15" s="26" t="s">
        <v>42</v>
      </c>
      <c r="D15" s="25"/>
      <c r="E15" s="34"/>
      <c r="F15" s="37"/>
      <c r="G15" s="36"/>
    </row>
    <row r="16" spans="1:7" ht="15" thickBot="1" x14ac:dyDescent="0.4">
      <c r="A16" s="25"/>
      <c r="B16" s="25"/>
      <c r="C16" s="27" t="s">
        <v>39</v>
      </c>
      <c r="D16" s="25"/>
      <c r="E16" s="34"/>
      <c r="F16" s="37"/>
      <c r="G16" s="36"/>
    </row>
    <row r="17" spans="1:7" ht="15" thickBot="1" x14ac:dyDescent="0.4">
      <c r="A17" s="25"/>
      <c r="B17" s="25"/>
      <c r="C17" s="27" t="s">
        <v>40</v>
      </c>
      <c r="D17" s="25"/>
      <c r="E17" s="34"/>
      <c r="F17" s="37"/>
      <c r="G17" s="36"/>
    </row>
    <row r="18" spans="1:7" ht="15" thickBot="1" x14ac:dyDescent="0.4">
      <c r="A18" s="25"/>
      <c r="B18" s="25"/>
      <c r="C18" s="27" t="s">
        <v>41</v>
      </c>
      <c r="D18" s="25"/>
      <c r="E18" s="34"/>
      <c r="F18" s="37"/>
      <c r="G18" s="36"/>
    </row>
    <row r="19" spans="1:7" ht="15" thickBot="1" x14ac:dyDescent="0.4">
      <c r="A19" s="25"/>
      <c r="B19" s="25"/>
      <c r="C19" s="27" t="s">
        <v>42</v>
      </c>
      <c r="D19" s="25"/>
      <c r="E19" s="34"/>
      <c r="F19" s="37"/>
      <c r="G19" s="36"/>
    </row>
    <row r="20" spans="1:7" ht="15" thickBot="1" x14ac:dyDescent="0.4">
      <c r="A20" s="25"/>
      <c r="B20" s="25"/>
      <c r="C20" s="25"/>
      <c r="D20" s="25"/>
      <c r="E20" s="34"/>
      <c r="F20" s="37"/>
      <c r="G20" s="36"/>
    </row>
    <row r="21" spans="1:7" ht="15" thickBot="1" x14ac:dyDescent="0.4">
      <c r="A21" s="25"/>
      <c r="B21" s="25"/>
      <c r="C21" s="25"/>
      <c r="D21" s="25"/>
      <c r="E21" s="34"/>
      <c r="F21" s="38"/>
      <c r="G21" s="39"/>
    </row>
    <row r="22" spans="1:7" ht="58" x14ac:dyDescent="0.35">
      <c r="E22" s="20" t="s">
        <v>55</v>
      </c>
      <c r="F22" s="21"/>
    </row>
  </sheetData>
  <hyperlinks>
    <hyperlink ref="F1" r:id="rId1" xr:uid="{EEC45322-5816-4299-8935-DE7FEFC65702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146B-499A-47EB-B199-C6DE23A735CB}">
  <dimension ref="A1:M23"/>
  <sheetViews>
    <sheetView workbookViewId="0">
      <pane ySplit="3" topLeftCell="A4" activePane="bottomLeft" state="frozen"/>
      <selection pane="bottomLeft" activeCell="K21" sqref="K21"/>
    </sheetView>
  </sheetViews>
  <sheetFormatPr defaultColWidth="69.36328125" defaultRowHeight="14.5" x14ac:dyDescent="0.35"/>
  <cols>
    <col min="1" max="1" width="10.08984375" style="41" bestFit="1" customWidth="1"/>
    <col min="2" max="2" width="10.81640625" style="41" bestFit="1" customWidth="1"/>
    <col min="3" max="3" width="14.6328125" style="41" bestFit="1" customWidth="1"/>
    <col min="4" max="4" width="17.1796875" style="41" customWidth="1"/>
    <col min="5" max="5" width="12.1796875" style="42" customWidth="1"/>
    <col min="6" max="6" width="11.81640625" style="50" customWidth="1"/>
    <col min="7" max="8" width="17.1796875" style="41" bestFit="1" customWidth="1"/>
    <col min="9" max="9" width="20.81640625" style="41" bestFit="1" customWidth="1"/>
    <col min="10" max="10" width="13" style="41" bestFit="1" customWidth="1"/>
    <col min="11" max="12" width="18.7265625" style="41" bestFit="1" customWidth="1"/>
    <col min="13" max="13" width="38.08984375" style="41" customWidth="1"/>
    <col min="14" max="16384" width="69.36328125" style="41"/>
  </cols>
  <sheetData>
    <row r="1" spans="1:13" ht="70.5" customHeight="1" x14ac:dyDescent="0.35">
      <c r="A1" s="40"/>
      <c r="B1" s="54" t="s">
        <v>16</v>
      </c>
      <c r="C1" s="54"/>
      <c r="D1" s="54"/>
      <c r="E1" s="54"/>
      <c r="F1" s="49"/>
      <c r="G1" s="48"/>
      <c r="H1" s="55" t="s">
        <v>50</v>
      </c>
      <c r="I1" s="55"/>
      <c r="J1" s="55"/>
      <c r="K1" s="55"/>
      <c r="L1" s="55"/>
    </row>
    <row r="2" spans="1:13" ht="34.5" customHeight="1" x14ac:dyDescent="0.35">
      <c r="G2" s="52" t="s">
        <v>49</v>
      </c>
      <c r="H2" s="53"/>
      <c r="I2" s="52" t="s">
        <v>49</v>
      </c>
      <c r="J2" s="53"/>
      <c r="K2" s="52" t="s">
        <v>49</v>
      </c>
      <c r="L2" s="53"/>
    </row>
    <row r="3" spans="1:13" ht="43.5" x14ac:dyDescent="0.35">
      <c r="A3" s="43" t="s">
        <v>0</v>
      </c>
      <c r="B3" s="43" t="s">
        <v>1</v>
      </c>
      <c r="C3" s="43" t="s">
        <v>2</v>
      </c>
      <c r="D3" s="43" t="s">
        <v>10</v>
      </c>
      <c r="E3" s="44" t="s">
        <v>47</v>
      </c>
      <c r="F3" s="51" t="s">
        <v>45</v>
      </c>
      <c r="G3" s="43" t="s">
        <v>11</v>
      </c>
      <c r="H3" s="43" t="s">
        <v>48</v>
      </c>
      <c r="I3" s="43" t="s">
        <v>13</v>
      </c>
      <c r="J3" s="43" t="s">
        <v>51</v>
      </c>
      <c r="K3" s="43" t="s">
        <v>53</v>
      </c>
      <c r="L3" s="43" t="s">
        <v>52</v>
      </c>
      <c r="M3" s="43" t="s">
        <v>3</v>
      </c>
    </row>
    <row r="4" spans="1:13" ht="14.5" customHeight="1" x14ac:dyDescent="0.35">
      <c r="A4" s="45">
        <v>45777</v>
      </c>
      <c r="B4" s="46">
        <v>9</v>
      </c>
      <c r="C4" s="41" t="s">
        <v>6</v>
      </c>
      <c r="D4" s="47"/>
      <c r="E4" s="42">
        <v>19</v>
      </c>
      <c r="F4" s="50">
        <f>VLOOKUP(E4,'BTPS Correction Table'!$A$2:$C$12,3,FALSE)</f>
        <v>1.107</v>
      </c>
      <c r="G4" s="47">
        <v>3.32</v>
      </c>
      <c r="H4" s="47">
        <f>Table26[[#This Row],[FIVC Low Flow 
Check (PEF&lt;2L/s)]]/Table26[[#This Row],[Correction Factor]]</f>
        <v>2.9990966576332427</v>
      </c>
      <c r="I4" s="47">
        <v>3.32</v>
      </c>
      <c r="J4" s="47">
        <f>Table26[[#This Row],[FiVC Medium Flow
 Check (PEF between 4-6L/s)]]/Table26[[#This Row],[Correction Factor]]</f>
        <v>2.9990966576332427</v>
      </c>
      <c r="K4" s="47">
        <v>3.32</v>
      </c>
      <c r="L4" s="47">
        <f>Table26[[#This Row],[FIVC High Flow
 Check(PEF&gt;8l/s)]]/Table26[[#This Row],[Correction Factor]]</f>
        <v>2.9990966576332427</v>
      </c>
    </row>
    <row r="5" spans="1:13" ht="14.5" customHeight="1" x14ac:dyDescent="0.35">
      <c r="A5" s="45"/>
      <c r="B5" s="46"/>
      <c r="D5" s="47"/>
      <c r="E5" s="42">
        <v>20</v>
      </c>
      <c r="F5" s="50">
        <f>VLOOKUP(E5,'BTPS Correction Table'!$A$2:$C$12,3,FALSE)</f>
        <v>1.1020000000000001</v>
      </c>
      <c r="G5" s="47"/>
      <c r="H5" s="47">
        <f>Table26[[#This Row],[FIVC Low Flow 
Check (PEF&lt;2L/s)]]/Table26[[#This Row],[Correction Factor]]</f>
        <v>0</v>
      </c>
      <c r="I5" s="47"/>
      <c r="J5" s="47">
        <f>Table26[[#This Row],[FiVC Medium Flow
 Check (PEF between 4-6L/s)]]/Table26[[#This Row],[Correction Factor]]</f>
        <v>0</v>
      </c>
      <c r="K5" s="47"/>
      <c r="L5" s="47">
        <f>Table26[[#This Row],[FIVC High Flow
 Check(PEF&gt;8l/s)]]/Table26[[#This Row],[Correction Factor]]</f>
        <v>0</v>
      </c>
    </row>
    <row r="6" spans="1:13" ht="14.5" customHeight="1" x14ac:dyDescent="0.35">
      <c r="A6" s="45"/>
      <c r="B6" s="46"/>
      <c r="D6" s="47"/>
      <c r="E6" s="42">
        <v>18</v>
      </c>
      <c r="F6" s="50">
        <f>VLOOKUP(E6,'BTPS Correction Table'!$A$2:$C$12,3,FALSE)</f>
        <v>1.113</v>
      </c>
      <c r="G6" s="47"/>
      <c r="H6" s="47">
        <f>Table26[[#This Row],[FIVC Low Flow 
Check (PEF&lt;2L/s)]]/Table26[[#This Row],[Correction Factor]]</f>
        <v>0</v>
      </c>
      <c r="I6" s="47"/>
      <c r="J6" s="47">
        <f>Table26[[#This Row],[FiVC Medium Flow
 Check (PEF between 4-6L/s)]]/Table26[[#This Row],[Correction Factor]]</f>
        <v>0</v>
      </c>
      <c r="K6" s="47"/>
      <c r="L6" s="47">
        <f>Table26[[#This Row],[FIVC High Flow
 Check(PEF&gt;8l/s)]]/Table26[[#This Row],[Correction Factor]]</f>
        <v>0</v>
      </c>
    </row>
    <row r="7" spans="1:13" ht="14.5" customHeight="1" x14ac:dyDescent="0.35">
      <c r="A7" s="45"/>
      <c r="B7" s="46"/>
      <c r="D7" s="47"/>
      <c r="E7" s="42">
        <v>21</v>
      </c>
      <c r="F7" s="50">
        <f>VLOOKUP(E7,'BTPS Correction Table'!$A$2:$C$12,3,FALSE)</f>
        <v>1.097</v>
      </c>
      <c r="G7" s="47"/>
      <c r="H7" s="47">
        <f>Table26[[#This Row],[FIVC Low Flow 
Check (PEF&lt;2L/s)]]/Table26[[#This Row],[Correction Factor]]</f>
        <v>0</v>
      </c>
      <c r="I7" s="47"/>
      <c r="J7" s="47">
        <f>Table26[[#This Row],[FiVC Medium Flow
 Check (PEF between 4-6L/s)]]/Table26[[#This Row],[Correction Factor]]</f>
        <v>0</v>
      </c>
      <c r="K7" s="47"/>
      <c r="L7" s="47">
        <f>Table26[[#This Row],[FIVC High Flow
 Check(PEF&gt;8l/s)]]/Table26[[#This Row],[Correction Factor]]</f>
        <v>0</v>
      </c>
    </row>
    <row r="8" spans="1:13" ht="14.5" customHeight="1" x14ac:dyDescent="0.35">
      <c r="A8" s="45"/>
      <c r="B8" s="46"/>
      <c r="D8" s="47"/>
      <c r="E8" s="42">
        <v>23</v>
      </c>
      <c r="F8" s="50">
        <f>VLOOKUP(E8,'BTPS Correction Table'!$A$2:$C$12,3,FALSE)</f>
        <v>1.0860000000000001</v>
      </c>
      <c r="G8" s="47">
        <v>3.32</v>
      </c>
      <c r="H8" s="47">
        <f>Table26[[#This Row],[FIVC Low Flow 
Check (PEF&lt;2L/s)]]/Table26[[#This Row],[Correction Factor]]</f>
        <v>3.0570902394106811</v>
      </c>
      <c r="I8" s="47"/>
      <c r="J8" s="47">
        <f>Table26[[#This Row],[FiVC Medium Flow
 Check (PEF between 4-6L/s)]]/Table26[[#This Row],[Correction Factor]]</f>
        <v>0</v>
      </c>
      <c r="K8" s="47"/>
      <c r="L8" s="47">
        <f>Table26[[#This Row],[FIVC High Flow
 Check(PEF&gt;8l/s)]]/Table26[[#This Row],[Correction Factor]]</f>
        <v>0</v>
      </c>
    </row>
    <row r="9" spans="1:13" ht="14.5" customHeight="1" x14ac:dyDescent="0.35">
      <c r="A9" s="45"/>
      <c r="B9" s="46"/>
      <c r="D9" s="47"/>
      <c r="E9" s="42">
        <v>23</v>
      </c>
      <c r="F9" s="50">
        <f>VLOOKUP(E9,'BTPS Correction Table'!$A$2:$C$12,3,FALSE)</f>
        <v>1.0860000000000001</v>
      </c>
      <c r="G9" s="47">
        <v>3.32</v>
      </c>
      <c r="H9" s="47">
        <f>Table26[[#This Row],[FIVC Low Flow 
Check (PEF&lt;2L/s)]]/Table26[[#This Row],[Correction Factor]]</f>
        <v>3.0570902394106811</v>
      </c>
      <c r="I9" s="47"/>
      <c r="J9" s="47">
        <f>Table26[[#This Row],[FiVC Medium Flow
 Check (PEF between 4-6L/s)]]/Table26[[#This Row],[Correction Factor]]</f>
        <v>0</v>
      </c>
      <c r="K9" s="47"/>
      <c r="L9" s="47">
        <f>Table26[[#This Row],[FIVC High Flow
 Check(PEF&gt;8l/s)]]/Table26[[#This Row],[Correction Factor]]</f>
        <v>0</v>
      </c>
    </row>
    <row r="10" spans="1:13" ht="14.5" customHeight="1" x14ac:dyDescent="0.35">
      <c r="A10" s="45"/>
      <c r="B10" s="46"/>
      <c r="D10" s="47"/>
      <c r="E10" s="42">
        <v>23</v>
      </c>
      <c r="F10" s="50">
        <f>VLOOKUP(E10,'BTPS Correction Table'!$A$2:$C$12,3,FALSE)</f>
        <v>1.0860000000000001</v>
      </c>
      <c r="G10" s="47"/>
      <c r="H10" s="47">
        <f>Table26[[#This Row],[FIVC Low Flow 
Check (PEF&lt;2L/s)]]/Table26[[#This Row],[Correction Factor]]</f>
        <v>0</v>
      </c>
      <c r="I10" s="47"/>
      <c r="J10" s="47">
        <f>Table26[[#This Row],[FiVC Medium Flow
 Check (PEF between 4-6L/s)]]/Table26[[#This Row],[Correction Factor]]</f>
        <v>0</v>
      </c>
      <c r="K10" s="47"/>
      <c r="L10" s="47">
        <f>Table26[[#This Row],[FIVC High Flow
 Check(PEF&gt;8l/s)]]/Table26[[#This Row],[Correction Factor]]</f>
        <v>0</v>
      </c>
    </row>
    <row r="11" spans="1:13" ht="14.5" customHeight="1" x14ac:dyDescent="0.35">
      <c r="A11" s="45"/>
      <c r="B11" s="46"/>
      <c r="D11" s="47"/>
      <c r="E11" s="42">
        <v>23</v>
      </c>
      <c r="F11" s="50">
        <f>VLOOKUP(E11,'BTPS Correction Table'!$A$2:$C$12,3,FALSE)</f>
        <v>1.0860000000000001</v>
      </c>
      <c r="G11" s="47"/>
      <c r="H11" s="47">
        <f>Table26[[#This Row],[FIVC Low Flow 
Check (PEF&lt;2L/s)]]/Table26[[#This Row],[Correction Factor]]</f>
        <v>0</v>
      </c>
      <c r="I11" s="47"/>
      <c r="J11" s="47">
        <f>Table26[[#This Row],[FiVC Medium Flow
 Check (PEF between 4-6L/s)]]/Table26[[#This Row],[Correction Factor]]</f>
        <v>0</v>
      </c>
      <c r="K11" s="47"/>
      <c r="L11" s="47">
        <f>Table26[[#This Row],[FIVC High Flow
 Check(PEF&gt;8l/s)]]/Table26[[#This Row],[Correction Factor]]</f>
        <v>0</v>
      </c>
    </row>
    <row r="12" spans="1:13" ht="14.5" customHeight="1" x14ac:dyDescent="0.35">
      <c r="A12" s="45"/>
      <c r="B12" s="46"/>
      <c r="D12" s="47"/>
      <c r="E12" s="42">
        <v>23</v>
      </c>
      <c r="F12" s="50">
        <f>VLOOKUP(E12,'BTPS Correction Table'!$A$2:$C$12,3,FALSE)</f>
        <v>1.0860000000000001</v>
      </c>
      <c r="G12" s="47"/>
      <c r="H12" s="47">
        <f>Table26[[#This Row],[FIVC Low Flow 
Check (PEF&lt;2L/s)]]/Table26[[#This Row],[Correction Factor]]</f>
        <v>0</v>
      </c>
      <c r="I12" s="47"/>
      <c r="J12" s="47">
        <f>Table26[[#This Row],[FiVC Medium Flow
 Check (PEF between 4-6L/s)]]/Table26[[#This Row],[Correction Factor]]</f>
        <v>0</v>
      </c>
      <c r="K12" s="47"/>
      <c r="L12" s="47">
        <f>Table26[[#This Row],[FIVC High Flow
 Check(PEF&gt;8l/s)]]/Table26[[#This Row],[Correction Factor]]</f>
        <v>0</v>
      </c>
    </row>
    <row r="13" spans="1:13" ht="14.5" customHeight="1" x14ac:dyDescent="0.35">
      <c r="A13" s="45"/>
      <c r="B13" s="46"/>
      <c r="D13" s="47"/>
      <c r="E13" s="42">
        <v>23</v>
      </c>
      <c r="F13" s="50">
        <f>VLOOKUP(E13,'BTPS Correction Table'!$A$2:$C$12,3,FALSE)</f>
        <v>1.0860000000000001</v>
      </c>
      <c r="G13" s="47">
        <v>3.32</v>
      </c>
      <c r="H13" s="47">
        <f>Table26[[#This Row],[FIVC Low Flow 
Check (PEF&lt;2L/s)]]/Table26[[#This Row],[Correction Factor]]</f>
        <v>3.0570902394106811</v>
      </c>
      <c r="I13" s="47"/>
      <c r="J13" s="47">
        <f>Table26[[#This Row],[FiVC Medium Flow
 Check (PEF between 4-6L/s)]]/Table26[[#This Row],[Correction Factor]]</f>
        <v>0</v>
      </c>
      <c r="K13" s="47"/>
      <c r="L13" s="47">
        <f>Table26[[#This Row],[FIVC High Flow
 Check(PEF&gt;8l/s)]]/Table26[[#This Row],[Correction Factor]]</f>
        <v>0</v>
      </c>
    </row>
    <row r="14" spans="1:13" ht="14.5" customHeight="1" x14ac:dyDescent="0.35">
      <c r="A14" s="45"/>
      <c r="B14" s="46"/>
      <c r="D14" s="47"/>
      <c r="E14" s="42">
        <v>23</v>
      </c>
      <c r="F14" s="50">
        <f>VLOOKUP(E14,'BTPS Correction Table'!$A$2:$C$12,3,FALSE)</f>
        <v>1.0860000000000001</v>
      </c>
      <c r="G14" s="47"/>
      <c r="H14" s="47">
        <f>Table26[[#This Row],[FIVC Low Flow 
Check (PEF&lt;2L/s)]]/Table26[[#This Row],[Correction Factor]]</f>
        <v>0</v>
      </c>
      <c r="I14" s="47"/>
      <c r="J14" s="47">
        <f>Table26[[#This Row],[FiVC Medium Flow
 Check (PEF between 4-6L/s)]]/Table26[[#This Row],[Correction Factor]]</f>
        <v>0</v>
      </c>
      <c r="K14" s="47"/>
      <c r="L14" s="47">
        <f>Table26[[#This Row],[FIVC High Flow
 Check(PEF&gt;8l/s)]]/Table26[[#This Row],[Correction Factor]]</f>
        <v>0</v>
      </c>
    </row>
    <row r="15" spans="1:13" ht="14.5" customHeight="1" x14ac:dyDescent="0.35">
      <c r="A15" s="45"/>
      <c r="B15" s="46"/>
      <c r="D15" s="47"/>
      <c r="E15" s="42">
        <v>23</v>
      </c>
      <c r="F15" s="50">
        <f>VLOOKUP(E15,'BTPS Correction Table'!$A$2:$C$12,3,FALSE)</f>
        <v>1.0860000000000001</v>
      </c>
      <c r="G15" s="47"/>
      <c r="H15" s="47">
        <f>Table26[[#This Row],[FIVC Low Flow 
Check (PEF&lt;2L/s)]]/Table26[[#This Row],[Correction Factor]]</f>
        <v>0</v>
      </c>
      <c r="I15" s="47"/>
      <c r="J15" s="47">
        <f>Table26[[#This Row],[FiVC Medium Flow
 Check (PEF between 4-6L/s)]]/Table26[[#This Row],[Correction Factor]]</f>
        <v>0</v>
      </c>
      <c r="K15" s="47"/>
      <c r="L15" s="47">
        <f>Table26[[#This Row],[FIVC High Flow
 Check(PEF&gt;8l/s)]]/Table26[[#This Row],[Correction Factor]]</f>
        <v>0</v>
      </c>
    </row>
    <row r="16" spans="1:13" ht="14.5" customHeight="1" x14ac:dyDescent="0.35">
      <c r="A16" s="45"/>
      <c r="B16" s="46"/>
      <c r="D16" s="47"/>
      <c r="E16" s="42">
        <v>23</v>
      </c>
      <c r="F16" s="50">
        <f>VLOOKUP(E16,'BTPS Correction Table'!$A$2:$C$12,3,FALSE)</f>
        <v>1.0860000000000001</v>
      </c>
      <c r="G16" s="47"/>
      <c r="H16" s="47">
        <f>Table26[[#This Row],[FIVC Low Flow 
Check (PEF&lt;2L/s)]]/Table26[[#This Row],[Correction Factor]]</f>
        <v>0</v>
      </c>
      <c r="I16" s="47"/>
      <c r="J16" s="47">
        <f>Table26[[#This Row],[FiVC Medium Flow
 Check (PEF between 4-6L/s)]]/Table26[[#This Row],[Correction Factor]]</f>
        <v>0</v>
      </c>
      <c r="K16" s="47"/>
      <c r="L16" s="47">
        <f>Table26[[#This Row],[FIVC High Flow
 Check(PEF&gt;8l/s)]]/Table26[[#This Row],[Correction Factor]]</f>
        <v>0</v>
      </c>
    </row>
    <row r="17" spans="1:12" ht="14.5" customHeight="1" x14ac:dyDescent="0.35">
      <c r="A17" s="45"/>
      <c r="B17" s="46"/>
      <c r="D17" s="47"/>
      <c r="E17" s="42">
        <v>25</v>
      </c>
      <c r="F17" s="50">
        <f>VLOOKUP(E17,'BTPS Correction Table'!$A$2:$C$12,3,FALSE)</f>
        <v>1.0740000000000001</v>
      </c>
      <c r="G17" s="47">
        <v>3.32</v>
      </c>
      <c r="H17" s="47">
        <f>Table26[[#This Row],[FIVC Low Flow 
Check (PEF&lt;2L/s)]]/Table26[[#This Row],[Correction Factor]]</f>
        <v>3.0912476722532585</v>
      </c>
      <c r="I17" s="47">
        <v>3.32</v>
      </c>
      <c r="J17" s="47">
        <f>Table26[[#This Row],[FiVC Medium Flow
 Check (PEF between 4-6L/s)]]/Table26[[#This Row],[Correction Factor]]</f>
        <v>3.0912476722532585</v>
      </c>
      <c r="K17" s="47">
        <v>3.32</v>
      </c>
      <c r="L17" s="47">
        <f>Table26[[#This Row],[FIVC High Flow
 Check(PEF&gt;8l/s)]]/Table26[[#This Row],[Correction Factor]]</f>
        <v>3.0912476722532585</v>
      </c>
    </row>
    <row r="18" spans="1:12" ht="14.5" customHeight="1" x14ac:dyDescent="0.35"/>
    <row r="19" spans="1:12" ht="14.5" customHeight="1" x14ac:dyDescent="0.35"/>
    <row r="20" spans="1:12" ht="14.5" customHeight="1" x14ac:dyDescent="0.35"/>
    <row r="21" spans="1:12" ht="14.5" customHeight="1" x14ac:dyDescent="0.35"/>
    <row r="22" spans="1:12" ht="14.5" customHeight="1" x14ac:dyDescent="0.35"/>
    <row r="23" spans="1:12" ht="14.5" customHeight="1" x14ac:dyDescent="0.35"/>
  </sheetData>
  <mergeCells count="5">
    <mergeCell ref="K2:L2"/>
    <mergeCell ref="I2:J2"/>
    <mergeCell ref="G2:H2"/>
    <mergeCell ref="B1:E1"/>
    <mergeCell ref="H1:L1"/>
  </mergeCells>
  <phoneticPr fontId="4" type="noConversion"/>
  <dataValidations disablePrompts="1" count="1">
    <dataValidation type="list" allowBlank="1" showInputMessage="1" showErrorMessage="1" sqref="C3" xr:uid="{7DCA6780-6080-4D79-80AD-CB2443A091D7}">
      <formula1>"Kelly, Kathleen, Trudi"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Invalid Data" error="You have entered invalid data , please add techncian name to the lookup sheet" promptTitle="Input your name into the lookup " xr:uid="{FC9B9F1B-7290-4CAC-8D5A-B00CC2F0E9EC}">
          <x14:formula1>
            <xm:f>'Lookup Technician'!$A:$A</xm:f>
          </x14:formula1>
          <xm:sqref>C4:C17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BA9F-3CA5-424C-A1F5-210A7A9BFF14}">
  <dimension ref="A1:J23"/>
  <sheetViews>
    <sheetView tabSelected="1" workbookViewId="0">
      <pane ySplit="3" topLeftCell="A4" activePane="bottomLeft" state="frozen"/>
      <selection pane="bottomLeft" activeCell="G30" sqref="G30"/>
    </sheetView>
  </sheetViews>
  <sheetFormatPr defaultColWidth="69.36328125" defaultRowHeight="14.5" x14ac:dyDescent="0.35"/>
  <cols>
    <col min="1" max="1" width="10.08984375" bestFit="1" customWidth="1"/>
    <col min="2" max="2" width="10.81640625" bestFit="1" customWidth="1"/>
    <col min="3" max="3" width="14.6328125" bestFit="1" customWidth="1"/>
    <col min="4" max="5" width="20.08984375" bestFit="1" customWidth="1"/>
    <col min="6" max="6" width="21.81640625" bestFit="1" customWidth="1"/>
    <col min="7" max="7" width="29.1796875" bestFit="1" customWidth="1"/>
    <col min="8" max="8" width="19.36328125" bestFit="1" customWidth="1"/>
    <col min="9" max="9" width="20.7265625" bestFit="1" customWidth="1"/>
    <col min="10" max="10" width="28.90625" customWidth="1"/>
  </cols>
  <sheetData>
    <row r="1" spans="1:10" ht="76.5" customHeight="1" x14ac:dyDescent="0.35">
      <c r="A1" s="5"/>
      <c r="B1" s="57" t="s">
        <v>16</v>
      </c>
      <c r="C1" s="57"/>
      <c r="D1" s="57"/>
      <c r="E1" s="57"/>
      <c r="F1" s="57"/>
      <c r="G1" s="56" t="s">
        <v>4</v>
      </c>
      <c r="H1" s="56"/>
      <c r="I1" s="56"/>
      <c r="J1" s="56"/>
    </row>
    <row r="3" spans="1:10" ht="29" x14ac:dyDescent="0.35">
      <c r="A3" s="4" t="s">
        <v>0</v>
      </c>
      <c r="B3" s="4" t="s">
        <v>1</v>
      </c>
      <c r="C3" s="4" t="s">
        <v>2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15</v>
      </c>
      <c r="I3" s="4" t="s">
        <v>14</v>
      </c>
      <c r="J3" s="4" t="s">
        <v>3</v>
      </c>
    </row>
    <row r="4" spans="1:10" ht="14.5" customHeight="1" x14ac:dyDescent="0.35">
      <c r="A4" s="1">
        <v>45777</v>
      </c>
      <c r="B4" s="2">
        <v>9</v>
      </c>
      <c r="C4" t="s">
        <v>6</v>
      </c>
      <c r="D4" s="3"/>
      <c r="E4" s="3"/>
      <c r="F4" s="3"/>
      <c r="G4" s="3"/>
      <c r="H4" s="3"/>
      <c r="I4" s="3"/>
    </row>
    <row r="5" spans="1:10" ht="14.5" customHeight="1" x14ac:dyDescent="0.35">
      <c r="A5" s="1"/>
      <c r="B5" s="2"/>
      <c r="D5" s="3"/>
      <c r="E5" s="3"/>
      <c r="F5" s="3"/>
      <c r="G5" s="3"/>
      <c r="H5" s="3"/>
      <c r="I5" s="3"/>
    </row>
    <row r="6" spans="1:10" ht="14.5" customHeight="1" x14ac:dyDescent="0.35">
      <c r="A6" s="1"/>
      <c r="B6" s="2"/>
      <c r="D6" s="3"/>
      <c r="E6" s="3"/>
      <c r="F6" s="3"/>
      <c r="G6" s="3"/>
      <c r="H6" s="3"/>
      <c r="I6" s="3"/>
    </row>
    <row r="7" spans="1:10" ht="14.5" customHeight="1" x14ac:dyDescent="0.35">
      <c r="A7" s="1"/>
      <c r="B7" s="2"/>
      <c r="D7" s="3"/>
      <c r="E7" s="3"/>
      <c r="F7" s="3"/>
      <c r="G7" s="3"/>
      <c r="H7" s="3"/>
      <c r="I7" s="3"/>
    </row>
    <row r="8" spans="1:10" ht="14.5" customHeight="1" x14ac:dyDescent="0.35">
      <c r="A8" s="1"/>
      <c r="B8" s="2"/>
      <c r="D8" s="3"/>
      <c r="E8" s="3"/>
      <c r="F8" s="3"/>
      <c r="G8" s="3"/>
      <c r="H8" s="3"/>
      <c r="I8" s="3"/>
    </row>
    <row r="9" spans="1:10" ht="14.5" customHeight="1" x14ac:dyDescent="0.35">
      <c r="A9" s="1"/>
      <c r="B9" s="2"/>
      <c r="D9" s="3"/>
      <c r="E9" s="3"/>
      <c r="F9" s="3"/>
      <c r="G9" s="3"/>
      <c r="H9" s="3"/>
      <c r="I9" s="3"/>
    </row>
    <row r="10" spans="1:10" ht="14.5" customHeight="1" x14ac:dyDescent="0.35">
      <c r="A10" s="1"/>
      <c r="B10" s="2"/>
      <c r="D10" s="3"/>
      <c r="E10" s="3"/>
      <c r="F10" s="3"/>
      <c r="G10" s="3"/>
      <c r="H10" s="3"/>
      <c r="I10" s="3"/>
    </row>
    <row r="11" spans="1:10" ht="14.5" customHeight="1" x14ac:dyDescent="0.35">
      <c r="A11" s="1"/>
      <c r="B11" s="2"/>
      <c r="D11" s="3"/>
      <c r="E11" s="3"/>
      <c r="F11" s="3"/>
      <c r="G11" s="3"/>
      <c r="H11" s="3"/>
      <c r="I11" s="3"/>
    </row>
    <row r="12" spans="1:10" ht="14.5" customHeight="1" x14ac:dyDescent="0.35">
      <c r="A12" s="1"/>
      <c r="B12" s="2"/>
      <c r="D12" s="3"/>
      <c r="E12" s="3"/>
      <c r="F12" s="3"/>
      <c r="G12" s="3"/>
      <c r="H12" s="3"/>
      <c r="I12" s="3"/>
    </row>
    <row r="13" spans="1:10" ht="14.5" customHeight="1" x14ac:dyDescent="0.35">
      <c r="A13" s="1"/>
      <c r="B13" s="2"/>
      <c r="D13" s="3"/>
      <c r="E13" s="3"/>
      <c r="F13" s="3"/>
      <c r="G13" s="3"/>
      <c r="H13" s="3"/>
      <c r="I13" s="3"/>
    </row>
    <row r="14" spans="1:10" ht="14.5" customHeight="1" x14ac:dyDescent="0.35">
      <c r="A14" s="1"/>
      <c r="B14" s="2"/>
      <c r="D14" s="3"/>
      <c r="E14" s="3"/>
      <c r="F14" s="3"/>
      <c r="G14" s="3"/>
      <c r="H14" s="3"/>
      <c r="I14" s="3"/>
    </row>
    <row r="15" spans="1:10" ht="14.5" customHeight="1" x14ac:dyDescent="0.35">
      <c r="A15" s="1"/>
      <c r="B15" s="2"/>
      <c r="D15" s="3"/>
      <c r="E15" s="3"/>
      <c r="F15" s="3"/>
      <c r="G15" s="3"/>
      <c r="H15" s="3"/>
      <c r="I15" s="3"/>
    </row>
    <row r="16" spans="1:10" ht="14.5" customHeight="1" x14ac:dyDescent="0.35">
      <c r="A16" s="1"/>
      <c r="B16" s="2"/>
      <c r="D16" s="3"/>
      <c r="E16" s="3"/>
      <c r="F16" s="3"/>
      <c r="G16" s="3"/>
      <c r="H16" s="3"/>
      <c r="I16" s="3"/>
    </row>
    <row r="17" spans="1:9" ht="14.5" customHeight="1" x14ac:dyDescent="0.35">
      <c r="A17" s="1"/>
      <c r="B17" s="2"/>
      <c r="D17" s="3"/>
      <c r="E17" s="3"/>
      <c r="F17" s="3"/>
      <c r="G17" s="3"/>
      <c r="H17" s="3"/>
      <c r="I17" s="3"/>
    </row>
    <row r="18" spans="1:9" ht="14.5" customHeight="1" x14ac:dyDescent="0.35"/>
    <row r="19" spans="1:9" ht="14.5" customHeight="1" x14ac:dyDescent="0.35"/>
    <row r="20" spans="1:9" ht="14.5" customHeight="1" x14ac:dyDescent="0.35"/>
    <row r="21" spans="1:9" ht="14.5" customHeight="1" x14ac:dyDescent="0.35"/>
    <row r="22" spans="1:9" ht="14.5" customHeight="1" x14ac:dyDescent="0.35"/>
    <row r="23" spans="1:9" ht="14.5" customHeight="1" x14ac:dyDescent="0.35"/>
  </sheetData>
  <mergeCells count="2">
    <mergeCell ref="G1:J1"/>
    <mergeCell ref="B1:F1"/>
  </mergeCells>
  <phoneticPr fontId="4" type="noConversion"/>
  <conditionalFormatting sqref="D4:I17">
    <cfRule type="cellIs" dxfId="2" priority="2" operator="greaterThan">
      <formula>3.09</formula>
    </cfRule>
    <cfRule type="cellIs" dxfId="1" priority="3" operator="between">
      <formula>0.1</formula>
      <formula>2.9</formula>
    </cfRule>
    <cfRule type="cellIs" dxfId="0" priority="4" operator="between">
      <formula>2.91</formula>
      <formula>3.09</formula>
    </cfRule>
  </conditionalFormatting>
  <dataValidations count="1">
    <dataValidation type="list" allowBlank="1" showInputMessage="1" showErrorMessage="1" sqref="C3" xr:uid="{66DB996B-312A-4263-83A2-B5DAD6595C09}">
      <formula1>"Kelly, Kathleen, Trudi"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Data" error="You have entered invalid data , please add techncian name to the lookup sheet" promptTitle="Input your name into the lookup " xr:uid="{D12C12AF-0C50-4101-BA4A-64E25346F5F9}">
          <x14:formula1>
            <xm:f>'Lookup Technician'!$A:$A</xm:f>
          </x14:formula1>
          <xm:sqref>C4:C17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4600-CB71-4BB3-9BA9-67B89860B8C2}">
  <dimension ref="A1:D12"/>
  <sheetViews>
    <sheetView workbookViewId="0">
      <selection activeCell="G28" sqref="G28"/>
    </sheetView>
  </sheetViews>
  <sheetFormatPr defaultRowHeight="14.5" x14ac:dyDescent="0.35"/>
  <cols>
    <col min="3" max="3" width="17.26953125" customWidth="1"/>
    <col min="4" max="4" width="19" customWidth="1"/>
    <col min="5" max="5" width="10.36328125" customWidth="1"/>
    <col min="9" max="9" width="17.6328125" customWidth="1"/>
    <col min="10" max="10" width="23.08984375" customWidth="1"/>
  </cols>
  <sheetData>
    <row r="1" spans="1:4" x14ac:dyDescent="0.35">
      <c r="A1" t="s">
        <v>22</v>
      </c>
      <c r="B1" t="s">
        <v>44</v>
      </c>
      <c r="C1" t="s">
        <v>45</v>
      </c>
      <c r="D1" t="s">
        <v>46</v>
      </c>
    </row>
    <row r="2" spans="1:4" x14ac:dyDescent="0.35">
      <c r="A2">
        <v>18</v>
      </c>
      <c r="B2">
        <v>3.32</v>
      </c>
      <c r="C2">
        <v>1.113</v>
      </c>
      <c r="D2">
        <v>2.98</v>
      </c>
    </row>
    <row r="3" spans="1:4" x14ac:dyDescent="0.35">
      <c r="A3">
        <v>19</v>
      </c>
      <c r="B3">
        <v>3.32</v>
      </c>
      <c r="C3">
        <v>1.107</v>
      </c>
      <c r="D3">
        <v>3</v>
      </c>
    </row>
    <row r="4" spans="1:4" x14ac:dyDescent="0.35">
      <c r="A4">
        <v>20</v>
      </c>
      <c r="B4">
        <v>3.32</v>
      </c>
      <c r="C4">
        <v>1.1020000000000001</v>
      </c>
      <c r="D4">
        <v>3.01</v>
      </c>
    </row>
    <row r="5" spans="1:4" x14ac:dyDescent="0.35">
      <c r="A5">
        <v>21</v>
      </c>
      <c r="B5">
        <v>3.32</v>
      </c>
      <c r="C5">
        <v>1.097</v>
      </c>
      <c r="D5">
        <v>3.03</v>
      </c>
    </row>
    <row r="6" spans="1:4" x14ac:dyDescent="0.35">
      <c r="A6">
        <v>22</v>
      </c>
      <c r="B6">
        <v>3.32</v>
      </c>
      <c r="C6">
        <v>1.091</v>
      </c>
      <c r="D6">
        <v>3.04</v>
      </c>
    </row>
    <row r="7" spans="1:4" x14ac:dyDescent="0.35">
      <c r="A7">
        <v>23</v>
      </c>
      <c r="B7">
        <v>3.32</v>
      </c>
      <c r="C7">
        <v>1.0860000000000001</v>
      </c>
      <c r="D7">
        <v>3.06</v>
      </c>
    </row>
    <row r="8" spans="1:4" x14ac:dyDescent="0.35">
      <c r="A8">
        <v>24</v>
      </c>
      <c r="B8">
        <v>3.32</v>
      </c>
      <c r="C8">
        <v>1.08</v>
      </c>
      <c r="D8">
        <v>3.07</v>
      </c>
    </row>
    <row r="9" spans="1:4" x14ac:dyDescent="0.35">
      <c r="A9">
        <v>25</v>
      </c>
      <c r="B9">
        <v>3.32</v>
      </c>
      <c r="C9">
        <v>1.0740000000000001</v>
      </c>
      <c r="D9">
        <v>3.09</v>
      </c>
    </row>
    <row r="10" spans="1:4" x14ac:dyDescent="0.35">
      <c r="A10">
        <v>26</v>
      </c>
      <c r="B10">
        <v>3.32</v>
      </c>
      <c r="C10">
        <v>1.069</v>
      </c>
      <c r="D10">
        <v>3.11</v>
      </c>
    </row>
    <row r="11" spans="1:4" x14ac:dyDescent="0.35">
      <c r="A11">
        <v>27</v>
      </c>
      <c r="B11">
        <v>3.32</v>
      </c>
      <c r="C11">
        <v>1.0629999999999999</v>
      </c>
      <c r="D11">
        <v>3.12</v>
      </c>
    </row>
    <row r="12" spans="1:4" x14ac:dyDescent="0.35">
      <c r="A12">
        <v>28</v>
      </c>
      <c r="B12">
        <v>3.32</v>
      </c>
      <c r="C12">
        <v>1.0569999999999999</v>
      </c>
      <c r="D12">
        <v>3.14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0BD52-6B17-457B-B22C-1D5C9C1923C4}">
  <dimension ref="A1:A5"/>
  <sheetViews>
    <sheetView workbookViewId="0">
      <selection activeCell="L40" sqref="L40"/>
    </sheetView>
  </sheetViews>
  <sheetFormatPr defaultRowHeight="14.5" x14ac:dyDescent="0.35"/>
  <cols>
    <col min="1" max="1" width="18.08984375" bestFit="1" customWidth="1"/>
  </cols>
  <sheetData>
    <row r="1" spans="1:1" x14ac:dyDescent="0.35">
      <c r="A1" t="s">
        <v>5</v>
      </c>
    </row>
    <row r="2" spans="1:1" x14ac:dyDescent="0.35">
      <c r="A2" t="s">
        <v>6</v>
      </c>
    </row>
    <row r="3" spans="1:1" x14ac:dyDescent="0.35">
      <c r="A3" t="s">
        <v>7</v>
      </c>
    </row>
    <row r="4" spans="1:1" x14ac:dyDescent="0.35">
      <c r="A4" t="s">
        <v>8</v>
      </c>
    </row>
    <row r="5" spans="1:1" x14ac:dyDescent="0.35">
      <c r="A5" t="s">
        <v>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8EECB0CD23149B99DC56010585552" ma:contentTypeVersion="16" ma:contentTypeDescription="Create a new document." ma:contentTypeScope="" ma:versionID="5bb2f3d47c93ee6ce384cd1f85239d23">
  <xsd:schema xmlns:xsd="http://www.w3.org/2001/XMLSchema" xmlns:xs="http://www.w3.org/2001/XMLSchema" xmlns:p="http://schemas.microsoft.com/office/2006/metadata/properties" xmlns:ns2="269f4fbd-127f-4d96-9024-5cea3b563abe" xmlns:ns3="f30d0244-db75-42c7-987a-45a436effc5f" targetNamespace="http://schemas.microsoft.com/office/2006/metadata/properties" ma:root="true" ma:fieldsID="4026014f9194f972071cc5c9224d0aef" ns2:_="" ns3:_="">
    <xsd:import namespace="269f4fbd-127f-4d96-9024-5cea3b563abe"/>
    <xsd:import namespace="f30d0244-db75-42c7-987a-45a436eff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f4fbd-127f-4d96-9024-5cea3b563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e86714-80f6-4477-8eed-8841b39af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d0244-db75-42c7-987a-45a436effc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4a248d-493f-4cbf-9e11-c7a0bdc7fc24}" ma:internalName="TaxCatchAll" ma:showField="CatchAllData" ma:web="f30d0244-db75-42c7-987a-45a436eff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9f4fbd-127f-4d96-9024-5cea3b563abe">
      <Terms xmlns="http://schemas.microsoft.com/office/infopath/2007/PartnerControls"/>
    </lcf76f155ced4ddcb4097134ff3c332f>
    <TaxCatchAll xmlns="f30d0244-db75-42c7-987a-45a436effc5f" xsi:nil="true"/>
  </documentManagement>
</p:properties>
</file>

<file path=customXml/itemProps1.xml><?xml version="1.0" encoding="utf-8"?>
<ds:datastoreItem xmlns:ds="http://schemas.openxmlformats.org/officeDocument/2006/customXml" ds:itemID="{19882D6A-20E8-4E29-B497-5BB88F6089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D059D-27B2-4A35-A010-9F1A5B9EE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f4fbd-127f-4d96-9024-5cea3b563abe"/>
    <ds:schemaRef ds:uri="f30d0244-db75-42c7-987a-45a436effc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8F5AA-1EC3-421C-9232-BA7F8136FA07}">
  <ds:schemaRefs>
    <ds:schemaRef ds:uri="http://schemas.microsoft.com/office/2006/metadata/properties"/>
    <ds:schemaRef ds:uri="http://schemas.microsoft.com/office/infopath/2007/PartnerControls"/>
    <ds:schemaRef ds:uri="269f4fbd-127f-4d96-9024-5cea3b563abe"/>
    <ds:schemaRef ds:uri="f30d0244-db75-42c7-987a-45a436effc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Stadiometer QA</vt:lpstr>
      <vt:lpstr>Equipment Maintenance Log</vt:lpstr>
      <vt:lpstr>Log BTPS ON</vt:lpstr>
      <vt:lpstr>Log BTPS off</vt:lpstr>
      <vt:lpstr>BTPS Correction Table</vt:lpstr>
      <vt:lpstr>Lookup Technician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Spencer</dc:creator>
  <cp:lastModifiedBy>Kelly Spencer</cp:lastModifiedBy>
  <dcterms:created xsi:type="dcterms:W3CDTF">2025-04-30T09:44:39Z</dcterms:created>
  <dcterms:modified xsi:type="dcterms:W3CDTF">2025-06-12T03:49:51Z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0x01010085D8EECB0CD23149B99DC56010585552</vt:lpwstr>
  </property>
  <property fmtid="{D5CDD505-2E9C-101B-9397-08002B2CF9AE}" pid="3" name="MediaServiceImageTags">
    <vt:lpwstr/>
  </property>
</Properties>
</file>